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52D0AC40-E029-496B-95A1-3E7FE0485A67}" xr6:coauthVersionLast="47" xr6:coauthVersionMax="47" xr10:uidLastSave="{00000000-0000-0000-0000-000000000000}"/>
  <bookViews>
    <workbookView xWindow="-104" yWindow="-104" windowWidth="22326" windowHeight="11947" xr2:uid="{DDA1EEA6-D5D8-4621-AF52-7E93CBE90628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4" i="8"/>
  <c r="G53" i="8"/>
  <c r="F51" i="8"/>
  <c r="F48" i="8"/>
  <c r="C48" i="8"/>
  <c r="F47" i="8"/>
  <c r="C47" i="8"/>
  <c r="F42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F45" i="8" s="1"/>
  <c r="C14" i="8"/>
  <c r="I13" i="8"/>
  <c r="H12" i="8"/>
  <c r="F44" i="8" s="1"/>
  <c r="H11" i="8"/>
  <c r="F43" i="8" s="1"/>
  <c r="H10" i="8"/>
  <c r="H9" i="8"/>
  <c r="F41" i="8" s="1"/>
  <c r="H8" i="8"/>
  <c r="H7" i="8"/>
  <c r="F39" i="8" s="1"/>
  <c r="E5" i="8"/>
  <c r="H133" i="7"/>
  <c r="H132" i="7"/>
  <c r="E128" i="7"/>
  <c r="C128" i="7"/>
  <c r="E123" i="7"/>
  <c r="F122" i="7" s="1"/>
  <c r="E122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9" i="7" s="1"/>
  <c r="G77" i="7"/>
  <c r="G75" i="7"/>
  <c r="H74" i="7"/>
  <c r="G67" i="7"/>
  <c r="H66" i="7"/>
  <c r="H62" i="7"/>
  <c r="H61" i="7"/>
  <c r="H60" i="7"/>
  <c r="H53" i="7"/>
  <c r="F45" i="7"/>
  <c r="G45" i="7" s="1"/>
  <c r="C45" i="7"/>
  <c r="H42" i="7"/>
  <c r="G39" i="7"/>
  <c r="H38" i="7"/>
  <c r="G38" i="7"/>
  <c r="G37" i="7"/>
  <c r="H36" i="7"/>
  <c r="H27" i="7"/>
  <c r="H32" i="7" s="1"/>
  <c r="H26" i="7"/>
  <c r="H25" i="7"/>
  <c r="H20" i="7"/>
  <c r="F12" i="7"/>
  <c r="H9" i="7"/>
  <c r="H7" i="7"/>
  <c r="H6" i="7"/>
  <c r="B4" i="7"/>
  <c r="B3" i="7"/>
  <c r="H132" i="6"/>
  <c r="E128" i="6"/>
  <c r="C128" i="6"/>
  <c r="G119" i="6"/>
  <c r="G118" i="6"/>
  <c r="H117" i="6"/>
  <c r="H113" i="6"/>
  <c r="H106" i="6"/>
  <c r="H102" i="6"/>
  <c r="H100" i="6"/>
  <c r="H97" i="6"/>
  <c r="H95" i="6"/>
  <c r="H92" i="6"/>
  <c r="G86" i="6"/>
  <c r="H85" i="6"/>
  <c r="G79" i="6"/>
  <c r="H74" i="6"/>
  <c r="H66" i="6"/>
  <c r="H62" i="6"/>
  <c r="H57" i="6"/>
  <c r="H56" i="6"/>
  <c r="H53" i="6"/>
  <c r="F45" i="6"/>
  <c r="C45" i="6"/>
  <c r="G45" i="6" s="1"/>
  <c r="H42" i="6"/>
  <c r="G39" i="6"/>
  <c r="G67" i="6" s="1"/>
  <c r="G38" i="6"/>
  <c r="G37" i="6"/>
  <c r="H37" i="6" s="1"/>
  <c r="H36" i="6"/>
  <c r="H32" i="6"/>
  <c r="H133" i="6" s="1"/>
  <c r="H26" i="6"/>
  <c r="H25" i="6"/>
  <c r="H20" i="6"/>
  <c r="F12" i="6"/>
  <c r="H9" i="6"/>
  <c r="H7" i="6"/>
  <c r="H6" i="6"/>
  <c r="B4" i="6"/>
  <c r="B3" i="6"/>
  <c r="H134" i="5"/>
  <c r="E129" i="5"/>
  <c r="C129" i="5"/>
  <c r="G120" i="5"/>
  <c r="G119" i="5"/>
  <c r="H118" i="5"/>
  <c r="H114" i="5"/>
  <c r="H107" i="5"/>
  <c r="H103" i="5"/>
  <c r="H101" i="5"/>
  <c r="H98" i="5"/>
  <c r="H96" i="5"/>
  <c r="G88" i="5"/>
  <c r="G87" i="5"/>
  <c r="H86" i="5"/>
  <c r="G80" i="5"/>
  <c r="G78" i="5"/>
  <c r="G77" i="5"/>
  <c r="G76" i="5"/>
  <c r="H75" i="5"/>
  <c r="H67" i="5"/>
  <c r="H58" i="5"/>
  <c r="H56" i="5"/>
  <c r="H53" i="5"/>
  <c r="G51" i="5"/>
  <c r="G45" i="5"/>
  <c r="F45" i="5"/>
  <c r="C45" i="5"/>
  <c r="H42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C129" i="4"/>
  <c r="E123" i="4"/>
  <c r="G120" i="4"/>
  <c r="G119" i="4"/>
  <c r="H118" i="4"/>
  <c r="H114" i="4"/>
  <c r="H107" i="4"/>
  <c r="H103" i="4"/>
  <c r="H101" i="4"/>
  <c r="H98" i="4"/>
  <c r="H96" i="4"/>
  <c r="G92" i="4"/>
  <c r="G88" i="4"/>
  <c r="G87" i="4"/>
  <c r="H86" i="4"/>
  <c r="G80" i="4"/>
  <c r="H75" i="4"/>
  <c r="H67" i="4"/>
  <c r="H63" i="4"/>
  <c r="H61" i="4"/>
  <c r="H57" i="4"/>
  <c r="H53" i="4"/>
  <c r="G51" i="4"/>
  <c r="F45" i="4"/>
  <c r="C45" i="4"/>
  <c r="G45" i="4" s="1"/>
  <c r="H42" i="4"/>
  <c r="G38" i="4"/>
  <c r="G39" i="4" s="1"/>
  <c r="G68" i="4" s="1"/>
  <c r="G37" i="4"/>
  <c r="H36" i="4"/>
  <c r="H26" i="4"/>
  <c r="H32" i="4" s="1"/>
  <c r="H80" i="4" s="1"/>
  <c r="H25" i="4"/>
  <c r="H20" i="4"/>
  <c r="F12" i="4"/>
  <c r="H9" i="4"/>
  <c r="H7" i="4"/>
  <c r="B3" i="4"/>
  <c r="H134" i="3"/>
  <c r="E129" i="3"/>
  <c r="C129" i="3"/>
  <c r="G120" i="3"/>
  <c r="G119" i="3"/>
  <c r="H118" i="3"/>
  <c r="H114" i="3"/>
  <c r="H107" i="3"/>
  <c r="I103" i="3"/>
  <c r="H103" i="3"/>
  <c r="H101" i="3"/>
  <c r="I98" i="3"/>
  <c r="H98" i="3"/>
  <c r="H96" i="3"/>
  <c r="G87" i="3"/>
  <c r="H86" i="3"/>
  <c r="I80" i="3"/>
  <c r="H80" i="3"/>
  <c r="G80" i="3"/>
  <c r="H75" i="3"/>
  <c r="H67" i="3"/>
  <c r="I63" i="3"/>
  <c r="H62" i="3"/>
  <c r="I61" i="3"/>
  <c r="H61" i="3"/>
  <c r="I58" i="3"/>
  <c r="I57" i="3"/>
  <c r="H53" i="3"/>
  <c r="F45" i="3"/>
  <c r="C45" i="3"/>
  <c r="G45" i="3" s="1"/>
  <c r="H42" i="3"/>
  <c r="G39" i="3"/>
  <c r="G68" i="3" s="1"/>
  <c r="G38" i="3"/>
  <c r="G37" i="3"/>
  <c r="I37" i="3" s="1"/>
  <c r="H36" i="3"/>
  <c r="H32" i="3"/>
  <c r="I26" i="3"/>
  <c r="I32" i="3" s="1"/>
  <c r="H26" i="3"/>
  <c r="H25" i="3"/>
  <c r="H20" i="3"/>
  <c r="F12" i="3"/>
  <c r="H9" i="3"/>
  <c r="H7" i="3"/>
  <c r="B3" i="3"/>
  <c r="G31" i="2"/>
  <c r="H31" i="2" s="1"/>
  <c r="G30" i="2"/>
  <c r="H30" i="2" s="1"/>
  <c r="G29" i="2"/>
  <c r="H29" i="2" s="1"/>
  <c r="F76" i="8" s="1"/>
  <c r="G28" i="2"/>
  <c r="H28" i="2" s="1"/>
  <c r="F78" i="8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3" i="1" s="1"/>
  <c r="G86" i="8" s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D80" i="1"/>
  <c r="D78" i="1"/>
  <c r="G72" i="1"/>
  <c r="G71" i="1"/>
  <c r="G70" i="1"/>
  <c r="G90" i="4" s="1"/>
  <c r="G69" i="1"/>
  <c r="G68" i="1"/>
  <c r="G67" i="1"/>
  <c r="E61" i="1"/>
  <c r="G77" i="6" s="1"/>
  <c r="E60" i="1"/>
  <c r="E59" i="1"/>
  <c r="G76" i="3" s="1"/>
  <c r="H55" i="1"/>
  <c r="H54" i="1"/>
  <c r="H53" i="1"/>
  <c r="H52" i="1"/>
  <c r="H51" i="1"/>
  <c r="H50" i="1"/>
  <c r="H49" i="1"/>
  <c r="H48" i="1"/>
  <c r="H47" i="1"/>
  <c r="F43" i="1"/>
  <c r="E43" i="1"/>
  <c r="D43" i="1"/>
  <c r="I42" i="1"/>
  <c r="H54" i="7" s="1"/>
  <c r="A42" i="1"/>
  <c r="D40" i="1"/>
  <c r="E40" i="1" s="1"/>
  <c r="A39" i="1"/>
  <c r="F37" i="1"/>
  <c r="D37" i="1"/>
  <c r="E37" i="1" s="1"/>
  <c r="I36" i="1"/>
  <c r="I54" i="3" s="1"/>
  <c r="A36" i="1"/>
  <c r="F34" i="1"/>
  <c r="I33" i="1" s="1"/>
  <c r="E34" i="1"/>
  <c r="A33" i="1"/>
  <c r="I30" i="1"/>
  <c r="I28" i="1"/>
  <c r="H62" i="5" s="1"/>
  <c r="I26" i="1"/>
  <c r="H60" i="6" s="1"/>
  <c r="D24" i="1"/>
  <c r="E24" i="1" s="1"/>
  <c r="I24" i="1" s="1"/>
  <c r="E22" i="1"/>
  <c r="G22" i="1" s="1"/>
  <c r="I20" i="1"/>
  <c r="H57" i="7" s="1"/>
  <c r="I18" i="1"/>
  <c r="I16" i="1"/>
  <c r="F7" i="1"/>
  <c r="F40" i="1" s="1"/>
  <c r="H54" i="3" l="1"/>
  <c r="H54" i="5"/>
  <c r="H135" i="5"/>
  <c r="G51" i="3"/>
  <c r="G51" i="6"/>
  <c r="I39" i="1"/>
  <c r="H54" i="4" s="1"/>
  <c r="E123" i="6"/>
  <c r="E124" i="4"/>
  <c r="F123" i="4" s="1"/>
  <c r="H55" i="4"/>
  <c r="H55" i="5"/>
  <c r="H60" i="4"/>
  <c r="E124" i="5"/>
  <c r="H55" i="7"/>
  <c r="H108" i="5"/>
  <c r="H108" i="3"/>
  <c r="H135" i="4"/>
  <c r="H56" i="4"/>
  <c r="H56" i="7"/>
  <c r="G76" i="6"/>
  <c r="G77" i="4"/>
  <c r="G76" i="7"/>
  <c r="E83" i="1"/>
  <c r="I60" i="3"/>
  <c r="G90" i="3"/>
  <c r="G69" i="5"/>
  <c r="H79" i="6"/>
  <c r="G39" i="5"/>
  <c r="G68" i="5" s="1"/>
  <c r="H37" i="5"/>
  <c r="H11" i="9"/>
  <c r="H10" i="9"/>
  <c r="H9" i="9"/>
  <c r="H8" i="9"/>
  <c r="H7" i="9"/>
  <c r="H6" i="9"/>
  <c r="H5" i="9"/>
  <c r="I22" i="1"/>
  <c r="G87" i="6"/>
  <c r="G88" i="3"/>
  <c r="G87" i="7"/>
  <c r="F80" i="8"/>
  <c r="H38" i="5"/>
  <c r="H107" i="7"/>
  <c r="F128" i="7"/>
  <c r="H58" i="7"/>
  <c r="H58" i="3"/>
  <c r="H58" i="6"/>
  <c r="G89" i="4"/>
  <c r="G88" i="7"/>
  <c r="G89" i="5"/>
  <c r="G94" i="5" s="1"/>
  <c r="I62" i="3"/>
  <c r="E124" i="3"/>
  <c r="H37" i="4"/>
  <c r="G94" i="4"/>
  <c r="G88" i="6"/>
  <c r="G93" i="6" s="1"/>
  <c r="H107" i="6"/>
  <c r="I108" i="3"/>
  <c r="H60" i="3"/>
  <c r="H60" i="5"/>
  <c r="H38" i="4"/>
  <c r="G69" i="4"/>
  <c r="I135" i="3"/>
  <c r="G89" i="7"/>
  <c r="G90" i="5"/>
  <c r="G51" i="7"/>
  <c r="H61" i="6"/>
  <c r="H62" i="4"/>
  <c r="G90" i="7"/>
  <c r="H90" i="7" s="1"/>
  <c r="G91" i="5"/>
  <c r="G91" i="3"/>
  <c r="G90" i="6"/>
  <c r="H32" i="2"/>
  <c r="H37" i="3"/>
  <c r="H39" i="3" s="1"/>
  <c r="H68" i="3" s="1"/>
  <c r="H55" i="3"/>
  <c r="G77" i="3"/>
  <c r="G89" i="6"/>
  <c r="H61" i="5"/>
  <c r="H63" i="3"/>
  <c r="G92" i="5"/>
  <c r="G92" i="3"/>
  <c r="I55" i="3"/>
  <c r="I38" i="3"/>
  <c r="I39" i="3" s="1"/>
  <c r="H56" i="3"/>
  <c r="G91" i="4"/>
  <c r="H108" i="4"/>
  <c r="H63" i="5"/>
  <c r="H54" i="6"/>
  <c r="G91" i="6"/>
  <c r="H37" i="7"/>
  <c r="H39" i="7" s="1"/>
  <c r="E123" i="3"/>
  <c r="F123" i="3" s="1"/>
  <c r="F129" i="3" s="1"/>
  <c r="E123" i="5"/>
  <c r="E80" i="1"/>
  <c r="E122" i="6"/>
  <c r="H38" i="3"/>
  <c r="I56" i="3"/>
  <c r="G89" i="3"/>
  <c r="H58" i="4"/>
  <c r="H80" i="5"/>
  <c r="H38" i="6"/>
  <c r="H39" i="6" s="1"/>
  <c r="H55" i="6"/>
  <c r="G91" i="7"/>
  <c r="G93" i="7" s="1"/>
  <c r="H57" i="3"/>
  <c r="G78" i="3"/>
  <c r="G76" i="4"/>
  <c r="E129" i="4"/>
  <c r="H57" i="5"/>
  <c r="G75" i="6"/>
  <c r="H135" i="3"/>
  <c r="E62" i="1"/>
  <c r="G78" i="4"/>
  <c r="I68" i="3" l="1"/>
  <c r="I41" i="3"/>
  <c r="H67" i="6"/>
  <c r="H41" i="6"/>
  <c r="I51" i="3"/>
  <c r="I69" i="3" s="1"/>
  <c r="G69" i="3"/>
  <c r="H51" i="3"/>
  <c r="H39" i="4"/>
  <c r="D32" i="9"/>
  <c r="C32" i="9"/>
  <c r="B32" i="9"/>
  <c r="D31" i="9"/>
  <c r="C31" i="9"/>
  <c r="B31" i="9"/>
  <c r="D33" i="9"/>
  <c r="C33" i="9"/>
  <c r="B33" i="9"/>
  <c r="H64" i="5"/>
  <c r="H70" i="5" s="1"/>
  <c r="G79" i="4"/>
  <c r="G79" i="5"/>
  <c r="G78" i="7"/>
  <c r="G79" i="3"/>
  <c r="G78" i="6"/>
  <c r="H51" i="7"/>
  <c r="G68" i="7"/>
  <c r="H41" i="3"/>
  <c r="D34" i="9"/>
  <c r="C34" i="9"/>
  <c r="B34" i="9"/>
  <c r="D29" i="9"/>
  <c r="C29" i="9"/>
  <c r="B29" i="9"/>
  <c r="D30" i="9"/>
  <c r="C30" i="9"/>
  <c r="B30" i="9"/>
  <c r="H67" i="7"/>
  <c r="H41" i="7"/>
  <c r="F129" i="4"/>
  <c r="G94" i="3"/>
  <c r="F122" i="6"/>
  <c r="F128" i="6" s="1"/>
  <c r="H39" i="5"/>
  <c r="I59" i="3"/>
  <c r="I64" i="3" s="1"/>
  <c r="I70" i="3" s="1"/>
  <c r="H59" i="3"/>
  <c r="H64" i="3" s="1"/>
  <c r="H70" i="3" s="1"/>
  <c r="H59" i="5"/>
  <c r="H59" i="6"/>
  <c r="H63" i="6" s="1"/>
  <c r="H69" i="6" s="1"/>
  <c r="H59" i="7"/>
  <c r="H63" i="7" s="1"/>
  <c r="H69" i="7" s="1"/>
  <c r="H59" i="4"/>
  <c r="H64" i="4" s="1"/>
  <c r="H70" i="4" s="1"/>
  <c r="H51" i="6"/>
  <c r="G68" i="6"/>
  <c r="F123" i="5"/>
  <c r="F129" i="5" s="1"/>
  <c r="D28" i="9"/>
  <c r="C28" i="9"/>
  <c r="B28" i="9"/>
  <c r="H47" i="3" l="1"/>
  <c r="H46" i="3"/>
  <c r="H50" i="3"/>
  <c r="H74" i="3"/>
  <c r="H44" i="3"/>
  <c r="H43" i="3"/>
  <c r="H49" i="3"/>
  <c r="H48" i="3"/>
  <c r="H45" i="3"/>
  <c r="H68" i="6"/>
  <c r="H70" i="6" s="1"/>
  <c r="H86" i="6"/>
  <c r="H68" i="5"/>
  <c r="H41" i="5"/>
  <c r="H68" i="7"/>
  <c r="H70" i="7" s="1"/>
  <c r="H86" i="7"/>
  <c r="H78" i="6"/>
  <c r="H87" i="3"/>
  <c r="H69" i="3"/>
  <c r="H71" i="3" s="1"/>
  <c r="I87" i="3"/>
  <c r="B35" i="9"/>
  <c r="C35" i="9"/>
  <c r="H79" i="3"/>
  <c r="I79" i="3"/>
  <c r="D35" i="9"/>
  <c r="H44" i="6"/>
  <c r="H43" i="6"/>
  <c r="H49" i="6"/>
  <c r="H73" i="6"/>
  <c r="H47" i="6"/>
  <c r="H46" i="6"/>
  <c r="H50" i="6"/>
  <c r="H48" i="6"/>
  <c r="H45" i="6"/>
  <c r="I46" i="3"/>
  <c r="I74" i="3"/>
  <c r="I47" i="3"/>
  <c r="I50" i="3"/>
  <c r="I43" i="3"/>
  <c r="I44" i="3"/>
  <c r="I49" i="3"/>
  <c r="I48" i="3"/>
  <c r="I45" i="3"/>
  <c r="H46" i="7"/>
  <c r="H43" i="7"/>
  <c r="H50" i="7"/>
  <c r="H49" i="7"/>
  <c r="H47" i="7"/>
  <c r="H73" i="7"/>
  <c r="H48" i="7"/>
  <c r="H44" i="7"/>
  <c r="H45" i="7"/>
  <c r="H68" i="4"/>
  <c r="H41" i="4"/>
  <c r="I71" i="3"/>
  <c r="H134" i="6" l="1"/>
  <c r="H134" i="7"/>
  <c r="H136" i="3"/>
  <c r="I136" i="3"/>
  <c r="H43" i="4"/>
  <c r="H50" i="4"/>
  <c r="H74" i="4"/>
  <c r="H49" i="4"/>
  <c r="H48" i="4"/>
  <c r="H47" i="4"/>
  <c r="H46" i="4"/>
  <c r="H45" i="4"/>
  <c r="H44" i="4"/>
  <c r="H51" i="4"/>
  <c r="H77" i="6"/>
  <c r="H75" i="6"/>
  <c r="H76" i="6"/>
  <c r="H75" i="7"/>
  <c r="H77" i="7"/>
  <c r="H76" i="7"/>
  <c r="H76" i="3"/>
  <c r="H78" i="3"/>
  <c r="H77" i="3"/>
  <c r="I76" i="3"/>
  <c r="I81" i="3" s="1"/>
  <c r="I137" i="3" s="1"/>
  <c r="I77" i="3"/>
  <c r="I78" i="3"/>
  <c r="H78" i="7"/>
  <c r="H49" i="5"/>
  <c r="H74" i="5"/>
  <c r="H48" i="5"/>
  <c r="H47" i="5"/>
  <c r="H44" i="5"/>
  <c r="H43" i="5"/>
  <c r="H50" i="5"/>
  <c r="H46" i="5"/>
  <c r="H51" i="5"/>
  <c r="H45" i="5"/>
  <c r="H69" i="4" l="1"/>
  <c r="H71" i="4" s="1"/>
  <c r="H87" i="4"/>
  <c r="H78" i="5"/>
  <c r="H76" i="5"/>
  <c r="H77" i="5"/>
  <c r="H79" i="5"/>
  <c r="H81" i="3"/>
  <c r="H80" i="7"/>
  <c r="H78" i="4"/>
  <c r="H77" i="4"/>
  <c r="H76" i="4"/>
  <c r="H79" i="4"/>
  <c r="H80" i="6"/>
  <c r="H69" i="5"/>
  <c r="H71" i="5" s="1"/>
  <c r="H87" i="5"/>
  <c r="I85" i="3"/>
  <c r="H137" i="3" l="1"/>
  <c r="H85" i="3"/>
  <c r="H135" i="7"/>
  <c r="H84" i="7"/>
  <c r="I93" i="3"/>
  <c r="I88" i="3"/>
  <c r="I89" i="3"/>
  <c r="I91" i="3"/>
  <c r="I92" i="3"/>
  <c r="I90" i="3"/>
  <c r="H136" i="5"/>
  <c r="H81" i="5"/>
  <c r="H137" i="5" s="1"/>
  <c r="H135" i="6"/>
  <c r="H84" i="6"/>
  <c r="H136" i="4"/>
  <c r="H85" i="4"/>
  <c r="H81" i="4"/>
  <c r="H137" i="4" s="1"/>
  <c r="H93" i="4" l="1"/>
  <c r="H92" i="4"/>
  <c r="H88" i="4"/>
  <c r="H90" i="4"/>
  <c r="H91" i="4"/>
  <c r="H89" i="4"/>
  <c r="H91" i="6"/>
  <c r="H88" i="6"/>
  <c r="H90" i="6"/>
  <c r="H87" i="6"/>
  <c r="H93" i="6" s="1"/>
  <c r="H101" i="6" s="1"/>
  <c r="H103" i="6" s="1"/>
  <c r="H89" i="6"/>
  <c r="I94" i="3"/>
  <c r="I102" i="3" s="1"/>
  <c r="I104" i="3" s="1"/>
  <c r="H91" i="7"/>
  <c r="H87" i="7"/>
  <c r="H93" i="7" s="1"/>
  <c r="H101" i="7" s="1"/>
  <c r="H103" i="7" s="1"/>
  <c r="H88" i="7"/>
  <c r="H89" i="7"/>
  <c r="H85" i="5"/>
  <c r="H93" i="3"/>
  <c r="H89" i="3"/>
  <c r="H92" i="3"/>
  <c r="H91" i="3"/>
  <c r="H90" i="3"/>
  <c r="H88" i="3"/>
  <c r="H136" i="6" l="1"/>
  <c r="H114" i="6"/>
  <c r="H136" i="7"/>
  <c r="H114" i="7"/>
  <c r="H93" i="5"/>
  <c r="H88" i="5"/>
  <c r="H91" i="5"/>
  <c r="H92" i="5"/>
  <c r="H90" i="5"/>
  <c r="H89" i="5"/>
  <c r="H94" i="3"/>
  <c r="H102" i="3" s="1"/>
  <c r="H104" i="3" s="1"/>
  <c r="H94" i="4"/>
  <c r="H102" i="4" s="1"/>
  <c r="H104" i="4" s="1"/>
  <c r="I138" i="3"/>
  <c r="I115" i="3"/>
  <c r="H138" i="4" l="1"/>
  <c r="H115" i="4"/>
  <c r="H138" i="3"/>
  <c r="H115" i="3"/>
  <c r="H94" i="5"/>
  <c r="H102" i="5" s="1"/>
  <c r="H104" i="5" s="1"/>
  <c r="H140" i="7"/>
  <c r="H118" i="7"/>
  <c r="H129" i="7" s="1"/>
  <c r="H108" i="7"/>
  <c r="H111" i="7" s="1"/>
  <c r="H137" i="7" s="1"/>
  <c r="H138" i="7" s="1"/>
  <c r="H119" i="7"/>
  <c r="I109" i="3"/>
  <c r="I112" i="3" s="1"/>
  <c r="I139" i="3" s="1"/>
  <c r="I140" i="3" s="1"/>
  <c r="I119" i="3"/>
  <c r="H108" i="6"/>
  <c r="H111" i="6" s="1"/>
  <c r="H137" i="6" s="1"/>
  <c r="H138" i="6" s="1"/>
  <c r="H118" i="6"/>
  <c r="H120" i="7" l="1"/>
  <c r="H139" i="7"/>
  <c r="F34" i="8"/>
  <c r="G34" i="8" s="1"/>
  <c r="E78" i="8"/>
  <c r="G78" i="8" s="1"/>
  <c r="H119" i="6"/>
  <c r="H129" i="6" s="1"/>
  <c r="H140" i="6"/>
  <c r="H138" i="5"/>
  <c r="H115" i="5"/>
  <c r="H142" i="3"/>
  <c r="H132" i="3"/>
  <c r="H109" i="3"/>
  <c r="H112" i="3" s="1"/>
  <c r="H139" i="3" s="1"/>
  <c r="H140" i="3" s="1"/>
  <c r="H119" i="3"/>
  <c r="H130" i="3" s="1"/>
  <c r="H120" i="3"/>
  <c r="I120" i="3"/>
  <c r="I130" i="3" s="1"/>
  <c r="H109" i="4"/>
  <c r="H112" i="4" s="1"/>
  <c r="H139" i="4" s="1"/>
  <c r="H119" i="4"/>
  <c r="H132" i="4" s="1"/>
  <c r="H140" i="4"/>
  <c r="H141" i="3" l="1"/>
  <c r="H121" i="3"/>
  <c r="H139" i="6"/>
  <c r="H120" i="6"/>
  <c r="H140" i="5"/>
  <c r="F11" i="8"/>
  <c r="G11" i="8" s="1"/>
  <c r="F8" i="8"/>
  <c r="G8" i="8" s="1"/>
  <c r="F23" i="8"/>
  <c r="G23" i="8" s="1"/>
  <c r="F20" i="8"/>
  <c r="G20" i="8" s="1"/>
  <c r="F14" i="8"/>
  <c r="G14" i="8" s="1"/>
  <c r="F22" i="8"/>
  <c r="G22" i="8" s="1"/>
  <c r="F19" i="8"/>
  <c r="G19" i="8" s="1"/>
  <c r="F10" i="8"/>
  <c r="G10" i="8" s="1"/>
  <c r="F7" i="8"/>
  <c r="G7" i="8" s="1"/>
  <c r="F12" i="8"/>
  <c r="G12" i="8" s="1"/>
  <c r="F24" i="8"/>
  <c r="G24" i="8" s="1"/>
  <c r="F9" i="8"/>
  <c r="G9" i="8" s="1"/>
  <c r="F21" i="8"/>
  <c r="G21" i="8" s="1"/>
  <c r="H120" i="4"/>
  <c r="H130" i="4" s="1"/>
  <c r="H119" i="5"/>
  <c r="H120" i="5" s="1"/>
  <c r="H109" i="5"/>
  <c r="H112" i="5" s="1"/>
  <c r="H139" i="5" s="1"/>
  <c r="E76" i="8"/>
  <c r="G76" i="8" s="1"/>
  <c r="F29" i="8"/>
  <c r="G29" i="8" s="1"/>
  <c r="I141" i="3"/>
  <c r="I121" i="3"/>
  <c r="D55" i="8"/>
  <c r="G55" i="8" s="1"/>
  <c r="I34" i="8"/>
  <c r="J34" i="8" s="1"/>
  <c r="I142" i="3"/>
  <c r="H144" i="3" s="1"/>
  <c r="H121" i="4" l="1"/>
  <c r="H141" i="4"/>
  <c r="D51" i="8"/>
  <c r="G51" i="8" s="1"/>
  <c r="I23" i="8"/>
  <c r="D50" i="8"/>
  <c r="G50" i="8" s="1"/>
  <c r="I22" i="8"/>
  <c r="H130" i="5"/>
  <c r="D49" i="8"/>
  <c r="G49" i="8" s="1"/>
  <c r="I21" i="8"/>
  <c r="H142" i="4"/>
  <c r="E61" i="8" s="1"/>
  <c r="G61" i="8" s="1"/>
  <c r="G80" i="8" s="1"/>
  <c r="H142" i="5"/>
  <c r="F15" i="8" s="1"/>
  <c r="G15" i="8" s="1"/>
  <c r="D40" i="8"/>
  <c r="G40" i="8" s="1"/>
  <c r="I8" i="8"/>
  <c r="I14" i="8"/>
  <c r="D45" i="8"/>
  <c r="G45" i="8" s="1"/>
  <c r="I29" i="8"/>
  <c r="J29" i="8" s="1"/>
  <c r="D54" i="8"/>
  <c r="G54" i="8" s="1"/>
  <c r="D48" i="8"/>
  <c r="G48" i="8" s="1"/>
  <c r="I20" i="8"/>
  <c r="H132" i="5"/>
  <c r="D43" i="8"/>
  <c r="G43" i="8" s="1"/>
  <c r="I11" i="8"/>
  <c r="D41" i="8"/>
  <c r="G41" i="8" s="1"/>
  <c r="I9" i="8"/>
  <c r="I24" i="8"/>
  <c r="D52" i="8"/>
  <c r="G52" i="8" s="1"/>
  <c r="I12" i="8"/>
  <c r="D44" i="8"/>
  <c r="G44" i="8" s="1"/>
  <c r="D39" i="8"/>
  <c r="G39" i="8" s="1"/>
  <c r="I7" i="8"/>
  <c r="D42" i="8"/>
  <c r="G42" i="8" s="1"/>
  <c r="I10" i="8"/>
  <c r="D47" i="8"/>
  <c r="G47" i="8" s="1"/>
  <c r="I19" i="8"/>
  <c r="J24" i="8" s="1"/>
  <c r="D46" i="8" l="1"/>
  <c r="G46" i="8" s="1"/>
  <c r="I15" i="8"/>
  <c r="H121" i="5"/>
  <c r="H141" i="5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FC68374-69F9-4DA1-A127-9ED292AFE5B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61C3345-95A8-46B1-A449-B7F21B08D45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B0DD81E-FAEB-4E86-9560-E6F6247CA92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1826DD3-61C9-4690-99DF-BBAF5C31AB3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94492DA-621F-4B1D-BCE4-34F6097FAA5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775F8AA-7DF9-4D45-87B0-3CD4F081D0C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36FDDD5-8444-491B-95F4-8059191EE8A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<sst xmlns="http://schemas.openxmlformats.org/spreadsheetml/2006/main" count="1664" uniqueCount="485">
  <si>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</si>
  <si>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</si>
  <si>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</si>
  <si>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Botucatu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</si>
  <si>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</si>
  <si>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</si>
  <si>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</si>
  <si>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</si>
  <si>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</si>
  <si>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ARF/Botucatu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</si>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</sst>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BCEFCD58-52D2-402C-B1D1-205EA950F355}"/>
    <cellStyle name="Excel Built-in Percent" xfId="4" xr:uid="{F8E3C01B-5C75-490E-816E-1E5AB4FCE018}"/>
    <cellStyle name="Excel Built-in Percent 2" xfId="6" xr:uid="{3DDF1001-C7F8-4EB8-A1C1-C09873743495}"/>
    <cellStyle name="Excel_BuiltIn_Currency" xfId="5" xr:uid="{E3A379B4-B700-44FB-B4B9-4291274AE535}"/>
    <cellStyle name="Moeda" xfId="2" builtinId="4"/>
    <cellStyle name="Moeda_Plan1_1_Limpeza2011- Planilhas" xfId="8" xr:uid="{CD9BCE04-ADEF-45DB-8812-3A9E36ED169E}"/>
    <cellStyle name="Normal" xfId="0" builtinId="0"/>
    <cellStyle name="Normal 2" xfId="10" xr:uid="{5691C02D-A362-4380-AF4B-FA88B30E1DFE}"/>
    <cellStyle name="Normal_Limpeza2011- Planilhas" xfId="7" xr:uid="{A3EAA585-DECD-4FD0-8997-854CC3B454D1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A66E-A2F5-423B-A649-830399D11650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Botucatu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51.222599999999986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3.55</v>
      </c>
      <c r="E34" s="43">
        <f>B34*C34*D34</f>
        <v>154.25459999999998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Botucatu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41.886599999999987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3.55</v>
      </c>
      <c r="E37" s="43">
        <f>B37*C37*D37</f>
        <v>154.25459999999998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Botucatu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92.435399999999987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3.55</v>
      </c>
      <c r="E40" s="43">
        <f>B40*C40*D40</f>
        <v>154.25459999999998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Botucatu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41.314199999999985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3.55</v>
      </c>
      <c r="E43" s="43">
        <f>B43*C43*D43</f>
        <v>154.25459999999998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Botucatu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481.48166666666668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1053</v>
      </c>
      <c r="B178" s="161">
        <v>0.14000000000000001</v>
      </c>
      <c r="C178" s="162">
        <f>A178*B178</f>
        <v>147.42000000000002</v>
      </c>
      <c r="D178" s="163" t="s">
        <v>209</v>
      </c>
      <c r="E178" s="163"/>
      <c r="F178" s="163"/>
      <c r="G178" s="163"/>
      <c r="H178" s="164">
        <f>C178*2</f>
        <v>294.84000000000003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6</v>
      </c>
      <c r="B182" s="161">
        <v>47</v>
      </c>
      <c r="C182" s="162">
        <f>A182*B182</f>
        <v>282</v>
      </c>
      <c r="D182" s="163" t="s">
        <v>209</v>
      </c>
      <c r="E182" s="163"/>
      <c r="F182" s="163"/>
      <c r="G182" s="163"/>
      <c r="H182" s="164">
        <f>C182*2</f>
        <v>564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37.5</v>
      </c>
      <c r="B186" s="161">
        <v>0.38</v>
      </c>
      <c r="C186" s="162">
        <f>A186*B186</f>
        <v>14.25</v>
      </c>
      <c r="D186" s="163" t="s">
        <v>214</v>
      </c>
      <c r="E186" s="163"/>
      <c r="F186" s="163"/>
      <c r="G186" s="163"/>
      <c r="H186" s="164">
        <f>C186*6</f>
        <v>85.5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2481.04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2B070B9-53F9-41B4-B5F6-A9D0B6B548D0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7199B733-DF2D-47C5-8296-D7DE1362104E}">
      <formula1>0</formula1>
      <formula2>0</formula2>
    </dataValidation>
    <dataValidation errorStyle="warning" allowBlank="1" showInputMessage="1" showErrorMessage="1" errorTitle="OK" error="Atingiu o valor desejado." sqref="B12 E12 E68:F72" xr:uid="{BF33727D-C5C4-4BEB-A252-1377415870F5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E31F3-91C0-41D3-8781-BBBE73DA31A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Botucatu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443</v>
      </c>
      <c r="C5" s="188">
        <v>1200</v>
      </c>
      <c r="D5" s="188"/>
      <c r="E5" s="188"/>
      <c r="F5" s="183">
        <f t="shared" ref="F5:F11" si="0">B5/C5</f>
        <v>0.36916666666666664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108</v>
      </c>
      <c r="C9" s="188">
        <v>1500</v>
      </c>
      <c r="D9" s="188"/>
      <c r="E9" s="188"/>
      <c r="F9" s="183">
        <f t="shared" si="0"/>
        <v>7.1999999999999995E-2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37</v>
      </c>
      <c r="C10" s="188">
        <v>300</v>
      </c>
      <c r="D10" s="188"/>
      <c r="E10" s="188"/>
      <c r="F10" s="183">
        <f t="shared" si="0"/>
        <v>0.12333333333333334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Botucatu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297</v>
      </c>
      <c r="C13" s="188">
        <v>2700</v>
      </c>
      <c r="D13" s="188"/>
      <c r="E13" s="180"/>
      <c r="F13" s="195">
        <f t="shared" ref="F13:F18" si="1">B13/C13</f>
        <v>0.11</v>
      </c>
    </row>
    <row r="14" spans="1:19" ht="31.7" customHeight="1">
      <c r="A14" s="196" t="s">
        <v>235</v>
      </c>
      <c r="B14" s="197">
        <v>130</v>
      </c>
      <c r="C14" s="198">
        <v>9000</v>
      </c>
      <c r="D14" s="198"/>
      <c r="E14" s="199"/>
      <c r="F14" s="200">
        <f t="shared" si="1"/>
        <v>1.4444444444444444E-2</v>
      </c>
    </row>
    <row r="15" spans="1:19" ht="31.7" customHeight="1">
      <c r="A15" s="196" t="s">
        <v>236</v>
      </c>
      <c r="B15" s="197">
        <v>38</v>
      </c>
      <c r="C15" s="198">
        <v>2700</v>
      </c>
      <c r="D15" s="198"/>
      <c r="E15" s="199"/>
      <c r="F15" s="200">
        <f t="shared" si="1"/>
        <v>1.4074074074074074E-2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0.70301851851851849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Botucatu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336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7.494897447050558E-2</v>
      </c>
      <c r="I29" s="194"/>
      <c r="J29" s="194"/>
    </row>
    <row r="30" spans="1:19" ht="27.25" customHeight="1">
      <c r="A30" s="30" t="s">
        <v>250</v>
      </c>
      <c r="B30" s="179">
        <v>336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7.494897447050558E-2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0.14989794894101116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EE43-D082-49F4-880A-2A39162234C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Botucatu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Botucatu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Botucatu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Botucatu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Botucatu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51.222599999999986</v>
      </c>
      <c r="I54" s="257">
        <f>Licitante!I36</f>
        <v>41.886599999999987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970.8026000000001</v>
      </c>
      <c r="I64" s="259">
        <f>SUM(I54:I63)</f>
        <v>961.46660000000008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Botucatu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970.8026000000001</v>
      </c>
      <c r="I70" s="260">
        <f t="shared" si="3"/>
        <v>961.46660000000008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1869.6787454545456</v>
      </c>
      <c r="I71" s="259">
        <f t="shared" si="4"/>
        <v>1941.792272727273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Botucatu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Botucatu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Botucatu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Botucatu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Botucatu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549.8786835423233</v>
      </c>
      <c r="I109" s="257">
        <f>I115*Licitante!H127</f>
        <v>584.73353367604329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620.10076687565663</v>
      </c>
      <c r="I112" s="259">
        <f t="shared" si="11"/>
        <v>654.95561700937662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Botucatu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4582.3223628526939</v>
      </c>
      <c r="I115" s="259">
        <f>(I32+I71+I81+I104+I108+I110+I111)/(1-Licitante!H127)</f>
        <v>4872.7794473003614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Botucatu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229.11611814263472</v>
      </c>
      <c r="I119" s="257">
        <f>G119*I115</f>
        <v>243.63897236501808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481.14384809953293</v>
      </c>
      <c r="I120" s="248">
        <f>G120*(I115+I119)</f>
        <v>511.64184196653798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670.89071777258823</v>
      </c>
      <c r="I121" s="292">
        <f>I130*F129</f>
        <v>713.41608950263753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Botucatu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5963.4730468674506</v>
      </c>
      <c r="I130" s="259">
        <f>(I115+I119+I120)/(1-F129)</f>
        <v>6341.4763511345554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5346.0427566614762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Botucatu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1869.6787454545456</v>
      </c>
      <c r="I136" s="257">
        <f>I71</f>
        <v>1941.792272727273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620.10076687565663</v>
      </c>
      <c r="I139" s="257">
        <f>I112</f>
        <v>654.95561700937662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4582.3223628526939</v>
      </c>
      <c r="I140" s="248">
        <f t="shared" si="12"/>
        <v>4872.7794473003614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5963.4730468674506</v>
      </c>
      <c r="I141" s="257">
        <f t="shared" si="13"/>
        <v>6341.4763511345554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5963.47</v>
      </c>
      <c r="I142" s="300">
        <f>ROUND((I115+I119+I120)/(1-(F129)),2)</f>
        <v>6341.48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378.00999999999931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B92D2-E5B2-4021-9F98-9AD64CDB6404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Botucatu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Botucatu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Botucatu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Botucatu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Botucatu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92.435399999999987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862.01540000000011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Botucatu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862.01540000000011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1401.3410872727272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Botucatu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Botucatu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5.0101520156267538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Botucatu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Botucatu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Botucatu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372.07141226651765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442.29349559985098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Botucatu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3100.5951022209806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Botucatu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155.02975511104904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325.56248573320295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453.95332517728298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Botucatu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4035.1406682425154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3617.3609525911438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Botucatu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1401.3410872727272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442.29349559985098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3100.5951022209811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4035.1406682425154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4035.14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1684-5284-4B58-AEFC-E65D529F851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Botucatu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Botucatu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Botucatu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Botucatu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Botucatu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51.222599999999986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970.8026000000001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Botucatu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970.8026000000001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2187.5203454545458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Botucatu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Botucatu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Botucatu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Botucatu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Botucatu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693.94605332841275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764.16813666174608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Botucatu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5782.8837777367735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Botucatu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289.14418888683866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607.20279666236127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846.66305450103891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Botucatu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7525.8938177870123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6746.6977406929018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Botucatu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2187.5203454545458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764.16813666174608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5782.8837777367735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7525.8938177870123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7525.89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6857-332D-48CE-9E02-3B35A1E652A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Botucatu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672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Botucatu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Botucatu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Botucatu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Botucatu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41.314199999999985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960.89420000000007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Botucatu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960.89420000000007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1946.2136290909091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Botucatu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Botucatu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Botucatu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Botucatu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Botucatu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587.70949699172184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657.93158032505517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Botucatu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4897.5791415976819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Botucatu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244.87895707988412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514.24580986775663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717.04697432264663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Botucatu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6373.7508828679702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Botucatu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1946.2136290909091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657.93158032505517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4897.5791415976819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6373.7508828679702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6373.75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AF5D-FB76-49A5-BDB8-CB491A8C73B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Botucatu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Botucatu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Botucatu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Botucatu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Botucatu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41.314199999999985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960.89420000000007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Botucatu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960.89420000000007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2241.8094578181822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Botucatu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Botucatu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Botucatu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Botucatu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Botucatu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720.23674919861071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790.45883253194404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Botucatu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6001.9729099884225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Botucatu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300.09864549942114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630.20715554878439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878.73955492013602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Botucatu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7811.0182659567645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Botucatu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2241.8094578181822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790.45883253194404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6001.9729099884225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7811.0182659567645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7811.02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84408-B16C-4458-AF3C-8426CD79A49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ARF/Botucatu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5963.47</v>
      </c>
      <c r="G7" s="349">
        <f>ROUND((1/C7)*F7,7)</f>
        <v>4.9695583000000001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5963.47</v>
      </c>
      <c r="G8" s="349">
        <f>ROUND((1/C8)*F8,7)</f>
        <v>4.9695583000000001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5963.47</v>
      </c>
      <c r="G9" s="349">
        <f>ROUND((1/C9)*F9,7)</f>
        <v>13.2521556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5963.47</v>
      </c>
      <c r="G10" s="349">
        <f t="shared" ref="G10:G11" si="1">ROUND((1/C10)*F10,7)</f>
        <v>2.3853879999999998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5963.47</v>
      </c>
      <c r="G11" s="349">
        <f t="shared" si="1"/>
        <v>3.3130389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5963.47</v>
      </c>
      <c r="G12" s="349">
        <f>ROUND((1/C12)*F12,7)</f>
        <v>3.9756467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5963.47</v>
      </c>
      <c r="G14" s="349">
        <f>ROUND((1/C14)*F14,7)</f>
        <v>19.878233300000002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7525.89</v>
      </c>
      <c r="G15" s="349">
        <f>ROUND((1/C15)*F15,7)</f>
        <v>25.086300000000001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ARF/Botucatu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5963.47</v>
      </c>
      <c r="G19" s="362">
        <f>ROUND((1/C19)*F19,7)</f>
        <v>2.2086926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5963.47</v>
      </c>
      <c r="G20" s="362">
        <f t="shared" ref="G20:G22" si="2">ROUND((1/C20)*F20,7)</f>
        <v>0.66260779999999997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5963.47</v>
      </c>
      <c r="G21" s="362">
        <f t="shared" si="2"/>
        <v>2.2086926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5963.47</v>
      </c>
      <c r="G22" s="362">
        <f t="shared" si="2"/>
        <v>2.2086926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5963.47</v>
      </c>
      <c r="G23" s="362">
        <f>ROUND((1/C23)*F23,7)</f>
        <v>2.2086926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5963.47</v>
      </c>
      <c r="G24" s="362">
        <f>ROUND((1/C24)*F24,7)</f>
        <v>5.9634699999999999E-2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ARF/Botucatu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6373.75</v>
      </c>
      <c r="G29" s="379">
        <f>ROUND(F29*E29,7)</f>
        <v>1.4219835999999999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ARF/Botucatu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7811.02</v>
      </c>
      <c r="G34" s="362">
        <f>F34*E34</f>
        <v>0.344465982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ARF/Botucatu</v>
      </c>
      <c r="B39" s="398" t="s">
        <v>222</v>
      </c>
      <c r="C39" s="387" t="s">
        <v>225</v>
      </c>
      <c r="D39" s="399">
        <f t="shared" ref="D39:D44" si="4">G7</f>
        <v>4.9695583000000001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4.9695583000000001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13.2521556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2.3853879999999998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3.3130389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3.9756467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19.878233300000002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25.086300000000001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2.2086926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0.66260779999999997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2.2086926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2.2086926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2.2086926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5.9634699999999999E-2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1.4219835999999999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0.344465982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ARF/Botucatu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4035.14</v>
      </c>
      <c r="F61" s="425">
        <f>IF('CALCULO SIMPLES'!B37 = "Posto",1,0)</f>
        <v>1</v>
      </c>
      <c r="G61" s="426">
        <f>ROUND(E61*F61,2)</f>
        <v>4035.14</v>
      </c>
    </row>
    <row r="62" spans="1:10" ht="31" customHeight="1">
      <c r="A62" s="420"/>
      <c r="B62" s="421" t="s">
        <v>226</v>
      </c>
      <c r="C62" s="422">
        <f>'Áreas a serem limpas'!B5</f>
        <v>443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108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297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130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38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336</v>
      </c>
      <c r="D76" s="423" t="s">
        <v>442</v>
      </c>
      <c r="E76" s="424">
        <f>'Limpador de vidros sem risco- D'!H140</f>
        <v>6373.75</v>
      </c>
      <c r="F76" s="425">
        <f>IF('CALCULO SIMPLES'!B37 = "Posto",'Áreas a serem limpas'!H29+'Áreas a serem limpas'!H30,0)</f>
        <v>0.14989794894101116</v>
      </c>
      <c r="G76" s="426">
        <f>ROUND(E76*F76,2)</f>
        <v>955.41</v>
      </c>
    </row>
    <row r="77" spans="1:7" ht="31" customHeight="1">
      <c r="A77" s="439"/>
      <c r="B77" s="438" t="s">
        <v>250</v>
      </c>
      <c r="C77" s="422">
        <f>'Áreas a serem limpas'!B30</f>
        <v>336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7811.02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1725</v>
      </c>
      <c r="D80" s="449"/>
      <c r="E80" s="450"/>
      <c r="F80" s="451">
        <f>F61+F76+F78</f>
        <v>1.1498979489410113</v>
      </c>
      <c r="G80" s="452">
        <f>G61+G76+G78</f>
        <v>4990.55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4990.55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481.48166666666668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206.75333333333333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5678.7849999999999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136290.84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61A6F-0588-40FB-B6F7-B2022A549778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57CC0ED-BC0A-49B0-8A18-C2AC1A4C52C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7BA9F12D-031D-44DC-AC15-A2E05F08E1E9}"/>
</file>

<file path=customXml/itemProps2.xml><?xml version="1.0" encoding="utf-8"?>
<ds:datastoreItem xmlns:ds="http://schemas.openxmlformats.org/officeDocument/2006/customXml" ds:itemID="{94EF2CA6-476B-4111-AA58-A356AE4AF3A1}"/>
</file>

<file path=customXml/itemProps3.xml><?xml version="1.0" encoding="utf-8"?>
<ds:datastoreItem xmlns:ds="http://schemas.openxmlformats.org/officeDocument/2006/customXml" ds:itemID="{01EB3F50-90C1-4726-A54B-A7F7A09914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2025-11-24T11:52:53Z</dcterms:created>
  <dcterms:modified xsi:type="dcterms:W3CDTF">2025-11-24T11:52:54Z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